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0"/>
  </bookViews>
  <sheets>
    <sheet name="งบทดลอง" sheetId="1" r:id="rId1"/>
    <sheet name="หมายเหตุ1" sheetId="2" r:id="rId2"/>
    <sheet name="รายละเอียด3-4" sheetId="3" r:id="rId3"/>
  </sheets>
  <definedNames>
    <definedName name="_xlnm.Print_Area" localSheetId="0">'งบทดลอง'!$A$1:$D$59</definedName>
    <definedName name="_xlnm.Print_Area" localSheetId="1">'หมายเหตุ1'!$A$2:$D$63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<sst xmlns="http://schemas.openxmlformats.org/spreadsheetml/2006/main" count="198" uniqueCount="169">
  <si>
    <t>รายการ</t>
  </si>
  <si>
    <t>เดบิท</t>
  </si>
  <si>
    <t>เครดิต</t>
  </si>
  <si>
    <t>ค่าใช้จ่าย  5%</t>
  </si>
  <si>
    <t>ส่วนลด  6  %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</si>
  <si>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</si>
  <si>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</si>
  <si>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</si>
  <si>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</si>
  <si>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</si>
  <si>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</si>
  <si>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</si>
  <si>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</si>
  <si>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</si>
  <si>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</si>
  <si>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</si>
  <si>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</si>
  <si>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</si>
  <si>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</si>
  <si>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</si>
  <si>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</si>
  <si>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</si>
  <si>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</si>
  <si>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</si>
  <si>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</si>
  <si>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</si>
  <si>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</si>
  <si>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งบทดลอง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</si>
  <si>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</si>
  <si>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</si>
  <si>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</si>
  <si>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</si>
  <si>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</si>
  <si>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</si>
  <si>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</si>
  <si>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</si>
  <si>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</si>
  <si>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</si>
  <si>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</si>
  <si>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</si>
  <si>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</si>
  <si>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</si>
  <si>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</si>
  <si>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</si>
  <si>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</si>
  <si>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</si>
  <si>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</si>
  <si>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</si>
  <si>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</si>
  <si>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</si>
  <si>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</si>
  <si>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</si>
  <si>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</si>
  <si>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(1)   ดอกเบี้ยเงินฝากธนาคาร</t>
  </si>
  <si>
    <t>รายรับ  (หมายเหตุ  1)</t>
  </si>
  <si>
    <t>(2)   รายได้เบ็ดเตล็ดอื่น  ๆ</t>
  </si>
  <si>
    <t>0307</t>
  </si>
  <si>
    <t>(1)   ค่าขายแบบแปลน</t>
  </si>
  <si>
    <t>1016</t>
  </si>
  <si>
    <t>หมายเหตุ 1</t>
  </si>
  <si>
    <t>รายจ่ายค้างจ่าย</t>
  </si>
  <si>
    <t>1010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</si>
  <si>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</si>
  <si>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</si>
  <si>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</si>
  <si>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รายจ่ายรอจ่าย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</si>
  <si>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</si>
  <si>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</si>
  <si>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</si>
  <si>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</si>
  <si>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</si>
  <si>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</si>
  <si>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</si>
  <si>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</si>
  <si>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</si>
  <si>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</si>
  <si>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</si>
  <si>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</si>
  <si>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</si>
  <si>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</si>
  <si>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</si>
  <si>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</si>
  <si>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</si>
  <si>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</si>
  <si>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</si>
  <si>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</si>
  <si>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</si>
  <si>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</si>
  <si>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</si>
  <si>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</si>
  <si>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</si>
  <si>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</si>
  <si>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(5)   ค่าใบอนุญาตจัดตั้งสถานที่จำหน่ายอาหารหรือสถานที่สะสมอาหารฯ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</si>
  <si>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</si>
  <si>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</si>
  <si>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</si>
  <si>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</si>
  <si>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</si>
  <si>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</si>
  <si>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</si>
  <si>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</si>
  <si>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หมวดที่จ่าย</t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</si>
  <si>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</si>
  <si>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</si>
  <si>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</si>
  <si>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</si>
  <si>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</si>
  <si>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</si>
  <si>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</si>
  <si>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</si>
  <si>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</si>
  <si>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</si>
  <si>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</si>
  <si>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</si>
  <si>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</si>
  <si>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</si>
  <si>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</si>
  <si>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เงินอุดหนุนเฉพาะกิจ (เงินทุนการศึกษา ศพด.)</t>
  </si>
  <si>
    <t>3000</t>
  </si>
  <si>
    <t>เงินอุดหนุนเฉพาะกิจ (ค่าจัดการเรียนการสอน สื่อการเรียนการสอน)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</si>
  <si>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</si>
  <si>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</si>
  <si>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</si>
  <si>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</si>
  <si>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</si>
  <si>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</si>
  <si>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</si>
  <si>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ค่าปรับผิดสัญญา รอส่งคืนจังหวัด</t>
  </si>
  <si>
    <t>เงินอุดหนุนเฉพาะกิจ (ก่อสร้างสะพานคอนกรีตเสริมเหล็ก ม.3)</t>
  </si>
  <si>
    <t>(4)  เงินอุดหนุนทั่วไป สนับสนุน ศพด. (ค่าจัดการเรียนการสอน)</t>
  </si>
  <si>
    <r>
      <t>(5)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</si>
  <si>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(6)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</si>
  <si>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(7)  เงินอุดหนุนทั่วไป สนับสนุน ศพด. (เงินเดือนสำหรับข้าราชการครูผู้ดูแลเด็ก)</t>
  </si>
  <si>
    <t>(8) เงินอุดหนุนทั่วไป สนับสนุน ศพด. (ค่าตอบแทน/ค่าครองชีพ/ประกันสังคม)</t>
  </si>
  <si>
    <t>(9)  เงินอุดหนุนเฉพาะกิจ (เงินทุนการศึกษา ศพด.)</t>
  </si>
  <si>
    <t>(10)  เงินอุดหนุนเฉพาะกิจ (ค่าจัดการเรียนการสอน สื่อการเรียนการสอน)</t>
  </si>
  <si>
    <t>(11)  เงินอุดหนุนเฉพาะกิจ (ก่อสร้างสะพานคอนกรีตเสริมเหล็ก ม.3)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</si>
  <si>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</si>
  <si>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</si>
  <si>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</si>
  <si>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  ภาษีมูลค่าเพิ่ม (1ใน9)</t>
  </si>
  <si>
    <r>
      <t>(2)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</si>
  <si>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(3)   ภาษีธุรกิจเฉพาะ</t>
  </si>
  <si>
    <t>(4)   ภาษีสุรา</t>
  </si>
  <si>
    <t>(5)   ภาษีสรรพสามิต</t>
  </si>
  <si>
    <t>(6)   ค่าภาคหลวงและค่าธรรมเนียมป่าไม้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</si>
  <si>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</si>
  <si>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</si>
  <si>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</si>
  <si>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(10) ค่าธรรมเนียมน้ำบาดาลและใช้น้ำบาดาล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</si>
  <si>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</si>
  <si>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</si>
  <si>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</si>
  <si>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</si>
  <si>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t xml:space="preserve"> ณ  วันที่  31  สิงหาคม  2558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</si>
  <si>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</si>
  <si>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</si>
  <si>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</si>
  <si>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ณ.  วันที่  31 สิงหาคม  2558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</si>
  <si>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</si>
  <si>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</si>
  <si>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</si>
  <si>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</si>
  <si>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ณ วันที่  31  สิงหาคม  2558</t>
  </si>
  <si>
    <t xml:space="preserve">                                                                -    ทราบ</t>
  </si>
  <si>
    <t>รวม ตั้งงบประมาณ</t>
  </si>
  <si>
    <t>รายรับจริง ไม่รวมเงินอุดหนุนทั้วไป</t>
  </si>
  <si>
    <t>ตั้งงบประมาณ รายรับไม่รวมเงินอุดหนุน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</si>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</sst>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3" fontId="2" fillId="0" borderId="13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43" fontId="3" fillId="0" borderId="14" xfId="33" applyFont="1" applyBorder="1" applyAlignment="1">
      <alignment/>
    </xf>
    <xf numFmtId="43" fontId="2" fillId="0" borderId="13" xfId="33" applyFont="1" applyBorder="1" applyAlignment="1">
      <alignment horizontal="center"/>
    </xf>
    <xf numFmtId="43" fontId="3" fillId="0" borderId="0" xfId="33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43" fontId="45" fillId="0" borderId="0" xfId="33" applyFont="1" applyBorder="1" applyAlignment="1">
      <alignment horizontal="center"/>
    </xf>
    <xf numFmtId="43" fontId="3" fillId="0" borderId="16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43" fontId="3" fillId="0" borderId="14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3" fontId="2" fillId="0" borderId="18" xfId="33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3" fillId="0" borderId="18" xfId="33" applyFont="1" applyBorder="1" applyAlignment="1">
      <alignment/>
    </xf>
    <xf numFmtId="43" fontId="2" fillId="0" borderId="19" xfId="33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6" fillId="0" borderId="13" xfId="33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3" fillId="0" borderId="21" xfId="0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43" fontId="45" fillId="0" borderId="15" xfId="33" applyFont="1" applyBorder="1" applyAlignment="1">
      <alignment horizontal="center"/>
    </xf>
    <xf numFmtId="43" fontId="47" fillId="0" borderId="15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3" xfId="33" applyFont="1" applyBorder="1" applyAlignment="1">
      <alignment horizontal="center" vertical="center"/>
    </xf>
    <xf numFmtId="43" fontId="3" fillId="0" borderId="18" xfId="33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3" fontId="3" fillId="0" borderId="22" xfId="33" applyFont="1" applyBorder="1" applyAlignment="1">
      <alignment/>
    </xf>
    <xf numFmtId="43" fontId="3" fillId="0" borderId="12" xfId="33" applyFont="1" applyBorder="1" applyAlignment="1">
      <alignment/>
    </xf>
    <xf numFmtId="43" fontId="3" fillId="0" borderId="19" xfId="33" applyFont="1" applyBorder="1" applyAlignment="1">
      <alignment/>
    </xf>
    <xf numFmtId="0" fontId="48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3" fontId="48" fillId="0" borderId="0" xfId="33" applyFont="1" applyBorder="1" applyAlignment="1">
      <alignment horizontal="left" vertical="top" wrapText="1"/>
    </xf>
    <xf numFmtId="43" fontId="48" fillId="0" borderId="0" xfId="33" applyFont="1" applyBorder="1" applyAlignment="1">
      <alignment horizontal="left" vertical="top"/>
    </xf>
    <xf numFmtId="43" fontId="47" fillId="0" borderId="13" xfId="33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4.57421875" style="4" customWidth="1"/>
    <col min="2" max="2" width="11.57421875" style="4" customWidth="1"/>
    <col min="3" max="4" width="20.00390625" style="4" customWidth="1"/>
    <col min="5" max="5" width="13.00390625" style="4" customWidth="1"/>
    <col min="6" max="6" width="14.140625" style="4" bestFit="1" customWidth="1"/>
    <col min="7" max="10" width="12.8515625" style="4" customWidth="1"/>
    <col min="11" max="16384" width="9.140625" style="4" customWidth="1"/>
  </cols>
  <sheetData>
    <row r="1" spans="1:5" ht="21">
      <c r="A1" s="72" t="s">
        <v>32</v>
      </c>
      <c r="B1" s="72"/>
      <c r="C1" s="72"/>
      <c r="D1" s="72"/>
      <c r="E1" s="3"/>
    </row>
    <row r="2" spans="1:10" ht="21">
      <c r="A2" s="72" t="s">
        <v>27</v>
      </c>
      <c r="B2" s="72"/>
      <c r="C2" s="72"/>
      <c r="D2" s="72"/>
      <c r="E2" s="3"/>
      <c r="F2" s="9"/>
      <c r="G2" s="72"/>
      <c r="H2" s="72"/>
      <c r="I2" s="72"/>
      <c r="J2" s="72"/>
    </row>
    <row r="3" spans="1:10" ht="21">
      <c r="A3" s="73" t="s">
        <v>158</v>
      </c>
      <c r="B3" s="73"/>
      <c r="C3" s="73"/>
      <c r="D3" s="73"/>
      <c r="E3" s="9"/>
      <c r="F3" s="9"/>
      <c r="G3" s="72"/>
      <c r="H3" s="72"/>
      <c r="I3" s="72"/>
      <c r="J3" s="72"/>
    </row>
    <row r="4" spans="1:10" ht="21">
      <c r="A4" s="18" t="s">
        <v>0</v>
      </c>
      <c r="B4" s="46" t="s">
        <v>40</v>
      </c>
      <c r="C4" s="18" t="s">
        <v>1</v>
      </c>
      <c r="D4" s="18" t="s">
        <v>2</v>
      </c>
      <c r="E4" s="9"/>
      <c r="F4" s="9"/>
      <c r="G4" s="3"/>
      <c r="H4" s="3"/>
      <c r="I4" s="3"/>
      <c r="J4" s="3"/>
    </row>
    <row r="5" spans="1:10" ht="21">
      <c r="A5" s="42" t="s">
        <v>45</v>
      </c>
      <c r="B5" s="13"/>
      <c r="C5" s="51"/>
      <c r="D5" s="20"/>
      <c r="E5" s="25"/>
      <c r="F5" s="9"/>
      <c r="G5" s="3"/>
      <c r="H5" s="3"/>
      <c r="I5" s="3"/>
      <c r="J5" s="3"/>
    </row>
    <row r="6" spans="1:7" ht="21">
      <c r="A6" s="14" t="s">
        <v>76</v>
      </c>
      <c r="B6" s="14"/>
      <c r="C6" s="52"/>
      <c r="D6" s="20"/>
      <c r="E6" s="25"/>
      <c r="F6" s="8"/>
      <c r="G6" s="8"/>
    </row>
    <row r="7" spans="1:7" ht="21">
      <c r="A7" s="14" t="s">
        <v>77</v>
      </c>
      <c r="B7" s="14"/>
      <c r="C7" s="52">
        <v>56778095.96</v>
      </c>
      <c r="D7" s="20"/>
      <c r="E7" s="25"/>
      <c r="G7" s="8"/>
    </row>
    <row r="8" spans="1:7" ht="21">
      <c r="A8" s="14" t="s">
        <v>78</v>
      </c>
      <c r="B8" s="14"/>
      <c r="C8" s="52">
        <v>4528293.28</v>
      </c>
      <c r="D8" s="20"/>
      <c r="E8" s="25"/>
      <c r="G8" s="8"/>
    </row>
    <row r="9" spans="1:7" ht="21">
      <c r="A9" s="14" t="s">
        <v>79</v>
      </c>
      <c r="B9" s="14"/>
      <c r="C9" s="52">
        <v>2188327.62</v>
      </c>
      <c r="D9" s="20"/>
      <c r="E9" s="25"/>
      <c r="F9" s="8"/>
      <c r="G9" s="8"/>
    </row>
    <row r="10" spans="1:7" ht="21">
      <c r="A10" s="14" t="s">
        <v>88</v>
      </c>
      <c r="B10" s="14"/>
      <c r="C10" s="52">
        <v>164858.36</v>
      </c>
      <c r="D10" s="20"/>
      <c r="E10" s="25"/>
      <c r="F10" s="8"/>
      <c r="G10" s="8"/>
    </row>
    <row r="11" spans="1:7" ht="21">
      <c r="A11" s="14" t="s">
        <v>80</v>
      </c>
      <c r="B11" s="14"/>
      <c r="C11" s="52">
        <v>15615568.92</v>
      </c>
      <c r="D11" s="20"/>
      <c r="E11" s="25"/>
      <c r="F11" s="8"/>
      <c r="G11" s="8"/>
    </row>
    <row r="12" spans="1:7" ht="21">
      <c r="A12" s="14" t="s">
        <v>93</v>
      </c>
      <c r="B12" s="14"/>
      <c r="C12" s="52">
        <v>5087467.42</v>
      </c>
      <c r="D12" s="20"/>
      <c r="E12" s="25"/>
      <c r="F12" s="8"/>
      <c r="G12" s="8"/>
    </row>
    <row r="13" spans="1:7" ht="21">
      <c r="A13" s="14" t="s">
        <v>94</v>
      </c>
      <c r="B13" s="14"/>
      <c r="C13" s="52">
        <v>1029.4</v>
      </c>
      <c r="D13" s="20"/>
      <c r="E13" s="25"/>
      <c r="F13" s="8"/>
      <c r="G13" s="8"/>
    </row>
    <row r="14" spans="1:7" ht="21">
      <c r="A14" s="14" t="s">
        <v>5</v>
      </c>
      <c r="B14" s="14"/>
      <c r="C14" s="52">
        <v>1730828</v>
      </c>
      <c r="D14" s="20"/>
      <c r="E14" s="25"/>
      <c r="G14" s="8"/>
    </row>
    <row r="15" spans="1:7" ht="21">
      <c r="A15" s="14" t="s">
        <v>98</v>
      </c>
      <c r="B15" s="14"/>
      <c r="C15" s="52">
        <v>4501813</v>
      </c>
      <c r="D15" s="20"/>
      <c r="E15" s="25"/>
      <c r="G15" s="8"/>
    </row>
    <row r="16" spans="1:7" ht="21">
      <c r="A16" s="14" t="s">
        <v>97</v>
      </c>
      <c r="B16" s="14"/>
      <c r="C16" s="52">
        <v>11358368</v>
      </c>
      <c r="D16" s="20"/>
      <c r="E16" s="25"/>
      <c r="G16" s="8"/>
    </row>
    <row r="17" spans="1:7" ht="21">
      <c r="A17" s="14" t="s">
        <v>6</v>
      </c>
      <c r="B17" s="14"/>
      <c r="C17" s="52">
        <v>77250</v>
      </c>
      <c r="D17" s="20"/>
      <c r="E17" s="25"/>
      <c r="F17" s="8"/>
      <c r="G17" s="8"/>
    </row>
    <row r="18" spans="1:7" ht="21">
      <c r="A18" s="14" t="s">
        <v>7</v>
      </c>
      <c r="B18" s="14"/>
      <c r="C18" s="52">
        <v>5843895.51</v>
      </c>
      <c r="D18" s="20"/>
      <c r="E18" s="25"/>
      <c r="F18" s="8"/>
      <c r="G18" s="8"/>
    </row>
    <row r="19" spans="1:7" ht="21">
      <c r="A19" s="14" t="s">
        <v>8</v>
      </c>
      <c r="B19" s="14"/>
      <c r="C19" s="52">
        <v>3635729.55</v>
      </c>
      <c r="D19" s="20"/>
      <c r="E19" s="25"/>
      <c r="F19" s="8"/>
      <c r="G19" s="8"/>
    </row>
    <row r="20" spans="1:7" ht="21">
      <c r="A20" s="14" t="s">
        <v>9</v>
      </c>
      <c r="B20" s="14"/>
      <c r="C20" s="52">
        <v>498801.33</v>
      </c>
      <c r="D20" s="20"/>
      <c r="E20" s="25"/>
      <c r="F20" s="8"/>
      <c r="G20" s="8"/>
    </row>
    <row r="21" spans="1:7" ht="21">
      <c r="A21" s="14" t="s">
        <v>33</v>
      </c>
      <c r="B21" s="14"/>
      <c r="C21" s="52">
        <v>3226140</v>
      </c>
      <c r="D21" s="20"/>
      <c r="E21" s="25"/>
      <c r="F21" s="8"/>
      <c r="G21" s="8"/>
    </row>
    <row r="22" spans="1:7" ht="21">
      <c r="A22" s="14" t="s">
        <v>12</v>
      </c>
      <c r="B22" s="14"/>
      <c r="C22" s="52">
        <v>2587000</v>
      </c>
      <c r="D22" s="20"/>
      <c r="E22" s="25"/>
      <c r="G22" s="8"/>
    </row>
    <row r="23" spans="1:7" ht="21">
      <c r="A23" s="14" t="s">
        <v>10</v>
      </c>
      <c r="B23" s="14"/>
      <c r="C23" s="52">
        <v>4434000</v>
      </c>
      <c r="D23" s="20"/>
      <c r="E23" s="25"/>
      <c r="F23" s="8"/>
      <c r="G23" s="8"/>
    </row>
    <row r="24" spans="1:7" ht="21">
      <c r="A24" s="14" t="s">
        <v>13</v>
      </c>
      <c r="B24" s="14"/>
      <c r="C24" s="52">
        <v>164550</v>
      </c>
      <c r="D24" s="20"/>
      <c r="E24" s="25"/>
      <c r="G24" s="8"/>
    </row>
    <row r="25" spans="1:7" ht="21">
      <c r="A25" s="14" t="s">
        <v>120</v>
      </c>
      <c r="B25" s="14"/>
      <c r="C25" s="53">
        <v>707481</v>
      </c>
      <c r="D25" s="20"/>
      <c r="E25" s="25"/>
      <c r="G25" s="8"/>
    </row>
    <row r="26" spans="1:7" ht="21">
      <c r="A26" s="14" t="s">
        <v>123</v>
      </c>
      <c r="B26" s="14"/>
      <c r="C26" s="53">
        <v>5316.86</v>
      </c>
      <c r="D26" s="20"/>
      <c r="E26" s="25"/>
      <c r="G26" s="8"/>
    </row>
    <row r="27" spans="1:7" ht="21">
      <c r="A27" s="14" t="s">
        <v>121</v>
      </c>
      <c r="B27" s="14"/>
      <c r="C27" s="53">
        <v>116804</v>
      </c>
      <c r="D27" s="20"/>
      <c r="E27" s="25"/>
      <c r="G27" s="8"/>
    </row>
    <row r="28" spans="1:7" ht="21">
      <c r="A28" s="14" t="s">
        <v>14</v>
      </c>
      <c r="B28" s="14"/>
      <c r="C28" s="52"/>
      <c r="D28" s="20">
        <v>26556296.19</v>
      </c>
      <c r="E28" s="25"/>
      <c r="G28" s="8"/>
    </row>
    <row r="29" spans="1:7" ht="21">
      <c r="A29" s="14" t="s">
        <v>43</v>
      </c>
      <c r="B29" s="14"/>
      <c r="C29" s="25">
        <v>1529100</v>
      </c>
      <c r="D29" s="20"/>
      <c r="E29" s="25"/>
      <c r="G29" s="8"/>
    </row>
    <row r="30" spans="1:7" ht="21">
      <c r="A30" s="14" t="s">
        <v>41</v>
      </c>
      <c r="B30" s="14"/>
      <c r="C30" s="2"/>
      <c r="D30" s="26">
        <v>35648640.55</v>
      </c>
      <c r="E30" s="27"/>
      <c r="G30" s="8"/>
    </row>
    <row r="31" spans="1:7" ht="21">
      <c r="A31" s="14" t="s">
        <v>103</v>
      </c>
      <c r="B31" s="14"/>
      <c r="C31" s="54">
        <v>520000</v>
      </c>
      <c r="D31" s="20"/>
      <c r="E31" s="25"/>
      <c r="G31" s="8"/>
    </row>
    <row r="32" spans="1:7" ht="21">
      <c r="A32" s="14" t="s">
        <v>109</v>
      </c>
      <c r="B32" s="14"/>
      <c r="C32" s="52">
        <v>11694000</v>
      </c>
      <c r="D32" s="20"/>
      <c r="E32" s="25"/>
      <c r="G32" s="8"/>
    </row>
    <row r="33" spans="1:7" ht="21">
      <c r="A33" s="14" t="s">
        <v>110</v>
      </c>
      <c r="B33" s="14"/>
      <c r="C33" s="52">
        <v>1706600</v>
      </c>
      <c r="D33" s="20"/>
      <c r="E33" s="25"/>
      <c r="G33" s="8"/>
    </row>
    <row r="34" spans="1:7" ht="21">
      <c r="A34" s="14" t="s">
        <v>111</v>
      </c>
      <c r="B34" s="14"/>
      <c r="C34" s="52">
        <f>96050+96050</f>
        <v>192100</v>
      </c>
      <c r="D34" s="45"/>
      <c r="E34" s="25"/>
      <c r="G34" s="8"/>
    </row>
    <row r="35" spans="1:7" ht="21">
      <c r="A35" s="14" t="s">
        <v>119</v>
      </c>
      <c r="B35" s="14"/>
      <c r="C35" s="52">
        <v>143460</v>
      </c>
      <c r="D35" s="45"/>
      <c r="E35" s="25"/>
      <c r="G35" s="8"/>
    </row>
    <row r="36" spans="1:7" ht="21">
      <c r="A36" s="14" t="s">
        <v>125</v>
      </c>
      <c r="B36" s="22"/>
      <c r="C36" s="20">
        <v>17500</v>
      </c>
      <c r="D36" s="45"/>
      <c r="E36" s="25"/>
      <c r="G36" s="8"/>
    </row>
    <row r="37" spans="1:7" ht="21">
      <c r="A37" s="14" t="s">
        <v>126</v>
      </c>
      <c r="B37" s="22"/>
      <c r="C37" s="20">
        <v>12500</v>
      </c>
      <c r="D37" s="45"/>
      <c r="E37" s="25"/>
      <c r="G37" s="8"/>
    </row>
    <row r="38" spans="1:7" ht="21">
      <c r="A38" s="14" t="s">
        <v>124</v>
      </c>
      <c r="B38" s="14"/>
      <c r="C38" s="20">
        <v>88150</v>
      </c>
      <c r="D38" s="45"/>
      <c r="E38" s="25"/>
      <c r="G38" s="8"/>
    </row>
    <row r="39" spans="1:7" ht="21">
      <c r="A39" s="14" t="s">
        <v>112</v>
      </c>
      <c r="B39" s="14"/>
      <c r="C39" s="20">
        <v>510315</v>
      </c>
      <c r="D39" s="45"/>
      <c r="E39" s="25"/>
      <c r="G39" s="8"/>
    </row>
    <row r="40" spans="1:7" ht="21">
      <c r="A40" s="14" t="s">
        <v>117</v>
      </c>
      <c r="B40" s="14"/>
      <c r="C40" s="20">
        <v>40000</v>
      </c>
      <c r="D40" s="45"/>
      <c r="E40" s="25"/>
      <c r="G40" s="8"/>
    </row>
    <row r="41" spans="1:7" ht="21">
      <c r="A41" s="14" t="s">
        <v>128</v>
      </c>
      <c r="B41" s="14"/>
      <c r="C41" s="20">
        <v>681048</v>
      </c>
      <c r="D41" s="45"/>
      <c r="E41" s="25"/>
      <c r="G41" s="8"/>
    </row>
    <row r="42" spans="1:7" ht="21">
      <c r="A42" s="68" t="s">
        <v>54</v>
      </c>
      <c r="B42" s="49"/>
      <c r="C42" s="26"/>
      <c r="D42" s="67">
        <f>+หมายเหตุ1!E63</f>
        <v>74427343.68</v>
      </c>
      <c r="E42" s="27"/>
      <c r="F42" s="8"/>
      <c r="G42" s="8"/>
    </row>
    <row r="43" spans="1:7" ht="21">
      <c r="A43" s="68" t="s">
        <v>159</v>
      </c>
      <c r="B43" s="49"/>
      <c r="C43" s="26"/>
      <c r="D43" s="67">
        <f>+'รายละเอียด3-4'!C13</f>
        <v>50842</v>
      </c>
      <c r="E43" s="27"/>
      <c r="F43" s="8"/>
      <c r="G43" s="8"/>
    </row>
    <row r="44" spans="1:7" ht="21">
      <c r="A44" s="68" t="s">
        <v>160</v>
      </c>
      <c r="B44" s="49"/>
      <c r="C44" s="26"/>
      <c r="D44" s="67">
        <f>+'รายละเอียด3-4'!C19</f>
        <v>0</v>
      </c>
      <c r="E44" s="27"/>
      <c r="F44" s="8"/>
      <c r="G44" s="8"/>
    </row>
    <row r="45" spans="1:7" ht="21">
      <c r="A45" s="69" t="s">
        <v>161</v>
      </c>
      <c r="B45" s="49"/>
      <c r="C45" s="26"/>
      <c r="D45" s="67">
        <f>+'รายละเอียด3-4'!C31</f>
        <v>3703268.79</v>
      </c>
      <c r="E45" s="27"/>
      <c r="F45" s="8"/>
      <c r="G45" s="8"/>
    </row>
    <row r="46" spans="1:5" ht="21.75" thickBot="1">
      <c r="A46" s="70" t="s">
        <v>34</v>
      </c>
      <c r="B46" s="50"/>
      <c r="C46" s="28">
        <f>SUM(C5:C45)</f>
        <v>140386391.21</v>
      </c>
      <c r="D46" s="28">
        <f>SUM(D5:D45)</f>
        <v>140386391.21</v>
      </c>
      <c r="E46" s="29"/>
    </row>
    <row r="47" spans="1:5" ht="21.75" thickTop="1">
      <c r="A47" s="9"/>
      <c r="B47" s="9"/>
      <c r="C47" s="29"/>
      <c r="D47" s="29">
        <f>+C46-D46</f>
        <v>0</v>
      </c>
      <c r="E47" s="29"/>
    </row>
    <row r="48" spans="1:5" ht="21">
      <c r="A48" s="2"/>
      <c r="B48" s="2"/>
      <c r="D48" s="30"/>
      <c r="E48" s="30"/>
    </row>
    <row r="49" spans="1:3" ht="21">
      <c r="A49" s="11" t="s">
        <v>89</v>
      </c>
      <c r="B49" s="11"/>
      <c r="C49" s="11" t="s">
        <v>90</v>
      </c>
    </row>
    <row r="50" spans="1:3" ht="21">
      <c r="A50" s="4" t="s">
        <v>42</v>
      </c>
      <c r="C50" s="4" t="s">
        <v>28</v>
      </c>
    </row>
    <row r="51" ht="53.25" customHeight="1"/>
    <row r="52" spans="1:3" ht="21">
      <c r="A52" s="4" t="s">
        <v>62</v>
      </c>
      <c r="C52" s="4" t="s">
        <v>63</v>
      </c>
    </row>
    <row r="53" spans="1:3" ht="21">
      <c r="A53" s="4" t="s">
        <v>100</v>
      </c>
      <c r="C53" s="4" t="s">
        <v>64</v>
      </c>
    </row>
    <row r="54" spans="1:2" ht="21">
      <c r="A54" s="43"/>
      <c r="B54" s="43"/>
    </row>
    <row r="55" spans="1:5" ht="21">
      <c r="A55" s="72" t="s">
        <v>91</v>
      </c>
      <c r="B55" s="72"/>
      <c r="C55" s="72"/>
      <c r="D55" s="72"/>
      <c r="E55" s="3"/>
    </row>
    <row r="56" ht="21">
      <c r="A56" s="4" t="s">
        <v>164</v>
      </c>
    </row>
    <row r="57" ht="51" customHeight="1"/>
    <row r="58" spans="1:5" ht="21">
      <c r="A58" s="74" t="s">
        <v>86</v>
      </c>
      <c r="B58" s="74"/>
      <c r="C58" s="74"/>
      <c r="D58" s="74"/>
      <c r="E58" s="6"/>
    </row>
    <row r="59" spans="1:5" ht="21">
      <c r="A59" s="74" t="s">
        <v>87</v>
      </c>
      <c r="B59" s="74"/>
      <c r="C59" s="74"/>
      <c r="D59" s="74"/>
      <c r="E59" s="6"/>
    </row>
    <row r="60" spans="1:5" ht="21">
      <c r="A60" s="74"/>
      <c r="B60" s="74"/>
      <c r="C60" s="74"/>
      <c r="D60" s="74"/>
      <c r="E60" s="6"/>
    </row>
  </sheetData>
  <sheetProtection/>
  <mergeCells count="10">
    <mergeCell ref="G2:J2"/>
    <mergeCell ref="A1:D1"/>
    <mergeCell ref="A2:D2"/>
    <mergeCell ref="A3:D3"/>
    <mergeCell ref="A60:D60"/>
    <mergeCell ref="A55:D55"/>
    <mergeCell ref="A58:D58"/>
    <mergeCell ref="A59:D59"/>
    <mergeCell ref="G3:H3"/>
    <mergeCell ref="I3:J3"/>
  </mergeCells>
  <printOptions/>
  <pageMargins left="0.4330708661417323" right="0.1968503937007874" top="0.68" bottom="0.8661417322834646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F46" sqref="F46"/>
    </sheetView>
  </sheetViews>
  <sheetFormatPr defaultColWidth="9.140625" defaultRowHeight="21.75"/>
  <cols>
    <col min="1" max="1" width="66.28125" style="4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5" t="s">
        <v>59</v>
      </c>
    </row>
    <row r="2" spans="1:4" ht="21">
      <c r="A2" s="72" t="s">
        <v>32</v>
      </c>
      <c r="B2" s="72"/>
      <c r="C2" s="72"/>
      <c r="D2" s="72"/>
    </row>
    <row r="3" spans="1:4" ht="21">
      <c r="A3" s="72" t="s">
        <v>162</v>
      </c>
      <c r="B3" s="72"/>
      <c r="C3" s="72"/>
      <c r="D3" s="72"/>
    </row>
    <row r="4" spans="1:4" ht="21">
      <c r="A4" s="73" t="s">
        <v>163</v>
      </c>
      <c r="B4" s="73"/>
      <c r="C4" s="73"/>
      <c r="D4" s="73"/>
    </row>
    <row r="5" spans="1:4" s="6" customFormat="1" ht="21">
      <c r="A5" s="31"/>
      <c r="B5" s="31" t="s">
        <v>40</v>
      </c>
      <c r="C5" s="32" t="s">
        <v>36</v>
      </c>
      <c r="D5" s="33" t="s">
        <v>46</v>
      </c>
    </row>
    <row r="6" spans="1:4" s="6" customFormat="1" ht="21">
      <c r="A6" s="58" t="s">
        <v>137</v>
      </c>
      <c r="B6" s="48"/>
      <c r="C6" s="56"/>
      <c r="D6" s="57"/>
    </row>
    <row r="7" spans="1:4" ht="21">
      <c r="A7" s="34" t="s">
        <v>35</v>
      </c>
      <c r="B7" s="14"/>
      <c r="C7" s="16"/>
      <c r="D7" s="35"/>
    </row>
    <row r="8" spans="1:4" ht="21">
      <c r="A8" s="14" t="s">
        <v>47</v>
      </c>
      <c r="B8" s="15" t="s">
        <v>16</v>
      </c>
      <c r="C8" s="16">
        <v>3500000</v>
      </c>
      <c r="D8" s="35">
        <v>4212366.88</v>
      </c>
    </row>
    <row r="9" spans="1:4" ht="21">
      <c r="A9" s="14" t="s">
        <v>48</v>
      </c>
      <c r="B9" s="15" t="s">
        <v>15</v>
      </c>
      <c r="C9" s="16">
        <v>270000</v>
      </c>
      <c r="D9" s="35">
        <v>27074.69</v>
      </c>
    </row>
    <row r="10" spans="1:4" ht="21">
      <c r="A10" s="14" t="s">
        <v>49</v>
      </c>
      <c r="B10" s="15" t="s">
        <v>17</v>
      </c>
      <c r="C10" s="16">
        <v>900000</v>
      </c>
      <c r="D10" s="35">
        <v>918473.64</v>
      </c>
    </row>
    <row r="11" spans="1:4" ht="21">
      <c r="A11" s="38" t="s">
        <v>34</v>
      </c>
      <c r="B11" s="15"/>
      <c r="C11" s="19">
        <f>SUM(C8:C10)</f>
        <v>4670000</v>
      </c>
      <c r="D11" s="37">
        <f>SUM(D8:D10)</f>
        <v>5157915.21</v>
      </c>
    </row>
    <row r="12" spans="1:4" ht="21">
      <c r="A12" s="34" t="s">
        <v>37</v>
      </c>
      <c r="B12" s="14"/>
      <c r="C12" s="16"/>
      <c r="D12" s="35"/>
    </row>
    <row r="13" spans="1:4" ht="21">
      <c r="A13" s="14" t="s">
        <v>68</v>
      </c>
      <c r="B13" s="15" t="s">
        <v>22</v>
      </c>
      <c r="C13" s="16">
        <v>50000</v>
      </c>
      <c r="D13" s="35">
        <v>149358.5</v>
      </c>
    </row>
    <row r="14" spans="1:4" ht="21">
      <c r="A14" s="14" t="s">
        <v>69</v>
      </c>
      <c r="B14" s="15" t="s">
        <v>24</v>
      </c>
      <c r="C14" s="16">
        <v>850000</v>
      </c>
      <c r="D14" s="35">
        <f>715990+5750</f>
        <v>721740</v>
      </c>
    </row>
    <row r="15" spans="1:4" ht="21">
      <c r="A15" s="14" t="s">
        <v>70</v>
      </c>
      <c r="B15" s="15" t="s">
        <v>21</v>
      </c>
      <c r="C15" s="16">
        <v>8000</v>
      </c>
      <c r="D15" s="35">
        <v>16800</v>
      </c>
    </row>
    <row r="16" spans="1:4" ht="21">
      <c r="A16" s="14" t="s">
        <v>104</v>
      </c>
      <c r="B16" s="15" t="s">
        <v>44</v>
      </c>
      <c r="C16" s="16">
        <v>20000</v>
      </c>
      <c r="D16" s="35">
        <v>2924</v>
      </c>
    </row>
    <row r="17" spans="1:4" ht="21">
      <c r="A17" s="14" t="s">
        <v>75</v>
      </c>
      <c r="B17" s="15" t="s">
        <v>73</v>
      </c>
      <c r="C17" s="16">
        <v>5000</v>
      </c>
      <c r="D17" s="35">
        <v>31040</v>
      </c>
    </row>
    <row r="18" spans="1:4" ht="21">
      <c r="A18" s="14" t="s">
        <v>71</v>
      </c>
      <c r="B18" s="15" t="s">
        <v>23</v>
      </c>
      <c r="C18" s="16">
        <v>5000</v>
      </c>
      <c r="D18" s="35">
        <v>4430</v>
      </c>
    </row>
    <row r="19" spans="1:4" ht="21">
      <c r="A19" s="14" t="s">
        <v>92</v>
      </c>
      <c r="B19" s="15" t="s">
        <v>81</v>
      </c>
      <c r="C19" s="16">
        <v>20000</v>
      </c>
      <c r="D19" s="35">
        <v>32530</v>
      </c>
    </row>
    <row r="20" spans="1:4" ht="21">
      <c r="A20" s="14" t="s">
        <v>83</v>
      </c>
      <c r="B20" s="15" t="s">
        <v>74</v>
      </c>
      <c r="C20" s="16">
        <v>50000</v>
      </c>
      <c r="D20" s="35">
        <v>67250</v>
      </c>
    </row>
    <row r="21" spans="1:4" ht="21">
      <c r="A21" s="14" t="s">
        <v>82</v>
      </c>
      <c r="B21" s="15"/>
      <c r="C21" s="16">
        <v>2000</v>
      </c>
      <c r="D21" s="35">
        <v>3220</v>
      </c>
    </row>
    <row r="22" spans="1:4" ht="21">
      <c r="A22" s="38" t="s">
        <v>34</v>
      </c>
      <c r="B22" s="15"/>
      <c r="C22" s="19">
        <f>SUM(C13:C21)</f>
        <v>1010000</v>
      </c>
      <c r="D22" s="37">
        <f>SUM(D13:D21)</f>
        <v>1029292.5</v>
      </c>
    </row>
    <row r="23" spans="1:4" ht="21">
      <c r="A23" s="36" t="s">
        <v>50</v>
      </c>
      <c r="B23" s="15"/>
      <c r="C23" s="16"/>
      <c r="D23" s="35"/>
    </row>
    <row r="24" spans="1:4" ht="21">
      <c r="A24" s="14" t="s">
        <v>53</v>
      </c>
      <c r="B24" s="15" t="s">
        <v>39</v>
      </c>
      <c r="C24" s="16">
        <v>400000</v>
      </c>
      <c r="D24" s="35">
        <v>611471.7</v>
      </c>
    </row>
    <row r="25" spans="1:4" ht="21">
      <c r="A25" s="38" t="s">
        <v>34</v>
      </c>
      <c r="B25" s="15"/>
      <c r="C25" s="19">
        <f>SUM(C24:C24)</f>
        <v>400000</v>
      </c>
      <c r="D25" s="37">
        <f>SUM(D24:D24)</f>
        <v>611471.7</v>
      </c>
    </row>
    <row r="26" spans="1:4" ht="21">
      <c r="A26" s="36" t="s">
        <v>51</v>
      </c>
      <c r="B26" s="15"/>
      <c r="C26" s="16"/>
      <c r="D26" s="35"/>
    </row>
    <row r="27" spans="1:4" ht="21">
      <c r="A27" s="14" t="s">
        <v>57</v>
      </c>
      <c r="B27" s="15" t="s">
        <v>25</v>
      </c>
      <c r="C27" s="16">
        <v>200000</v>
      </c>
      <c r="D27" s="35">
        <v>135750</v>
      </c>
    </row>
    <row r="28" spans="1:4" ht="21">
      <c r="A28" s="14" t="s">
        <v>55</v>
      </c>
      <c r="B28" s="15" t="s">
        <v>56</v>
      </c>
      <c r="C28" s="16">
        <v>30000</v>
      </c>
      <c r="D28" s="35">
        <v>124167.4</v>
      </c>
    </row>
    <row r="29" spans="1:4" ht="21">
      <c r="A29" s="38" t="s">
        <v>34</v>
      </c>
      <c r="B29" s="15"/>
      <c r="C29" s="19">
        <f>SUM(C27:C28)</f>
        <v>230000</v>
      </c>
      <c r="D29" s="37">
        <f>SUM(D27:D28)</f>
        <v>259917.4</v>
      </c>
    </row>
    <row r="30" spans="1:4" ht="21">
      <c r="A30" s="34" t="s">
        <v>84</v>
      </c>
      <c r="B30" s="15"/>
      <c r="C30" s="60"/>
      <c r="D30" s="61"/>
    </row>
    <row r="31" spans="1:4" ht="21">
      <c r="A31" s="42" t="s">
        <v>85</v>
      </c>
      <c r="B31" s="15"/>
      <c r="C31" s="24">
        <v>0</v>
      </c>
      <c r="D31" s="59">
        <v>0</v>
      </c>
    </row>
    <row r="32" spans="1:4" ht="21">
      <c r="A32" s="38" t="s">
        <v>34</v>
      </c>
      <c r="B32" s="15"/>
      <c r="C32" s="19">
        <f>+C31</f>
        <v>0</v>
      </c>
      <c r="D32" s="19">
        <f>+D31</f>
        <v>0</v>
      </c>
    </row>
    <row r="33" spans="1:4" ht="21">
      <c r="A33" s="38" t="s">
        <v>138</v>
      </c>
      <c r="B33" s="15"/>
      <c r="C33" s="39"/>
      <c r="D33" s="40"/>
    </row>
    <row r="34" spans="1:4" ht="21">
      <c r="A34" s="36" t="s">
        <v>139</v>
      </c>
      <c r="B34" s="15"/>
      <c r="C34" s="16"/>
      <c r="D34" s="35"/>
    </row>
    <row r="35" spans="1:4" ht="21">
      <c r="A35" s="14" t="s">
        <v>140</v>
      </c>
      <c r="B35" s="15" t="s">
        <v>20</v>
      </c>
      <c r="C35" s="16">
        <v>6627000</v>
      </c>
      <c r="D35" s="35">
        <v>6402088.83</v>
      </c>
    </row>
    <row r="36" spans="1:4" ht="21">
      <c r="A36" s="14" t="s">
        <v>141</v>
      </c>
      <c r="B36" s="15" t="s">
        <v>20</v>
      </c>
      <c r="C36" s="16">
        <v>9000000</v>
      </c>
      <c r="D36" s="35">
        <v>8239699.97</v>
      </c>
    </row>
    <row r="37" spans="1:4" ht="21">
      <c r="A37" s="14" t="s">
        <v>142</v>
      </c>
      <c r="B37" s="15" t="s">
        <v>26</v>
      </c>
      <c r="C37" s="16">
        <v>250000</v>
      </c>
      <c r="D37" s="35">
        <v>345567.54</v>
      </c>
    </row>
    <row r="38" spans="1:4" ht="21">
      <c r="A38" s="14" t="s">
        <v>143</v>
      </c>
      <c r="B38" s="15" t="s">
        <v>19</v>
      </c>
      <c r="C38" s="16">
        <v>2500000</v>
      </c>
      <c r="D38" s="35">
        <v>3274669.53</v>
      </c>
    </row>
    <row r="39" spans="1:4" ht="21">
      <c r="A39" s="14" t="s">
        <v>144</v>
      </c>
      <c r="B39" s="15" t="s">
        <v>18</v>
      </c>
      <c r="C39" s="16">
        <v>5000000</v>
      </c>
      <c r="D39" s="35">
        <v>5577655.17</v>
      </c>
    </row>
    <row r="40" spans="1:4" ht="21">
      <c r="A40" s="14" t="s">
        <v>145</v>
      </c>
      <c r="B40" s="15" t="s">
        <v>29</v>
      </c>
      <c r="C40" s="16">
        <v>3000</v>
      </c>
      <c r="D40" s="35"/>
    </row>
    <row r="41" spans="1:4" ht="21">
      <c r="A41" s="14" t="s">
        <v>146</v>
      </c>
      <c r="B41" s="15" t="s">
        <v>61</v>
      </c>
      <c r="C41" s="16">
        <v>100000</v>
      </c>
      <c r="D41" s="35">
        <v>105402.89</v>
      </c>
    </row>
    <row r="42" spans="1:4" ht="21">
      <c r="A42" s="14" t="s">
        <v>147</v>
      </c>
      <c r="B42" s="15" t="s">
        <v>30</v>
      </c>
      <c r="C42" s="16">
        <v>200000</v>
      </c>
      <c r="D42" s="35">
        <v>175233.94</v>
      </c>
    </row>
    <row r="43" spans="1:4" ht="21">
      <c r="A43" s="14" t="s">
        <v>148</v>
      </c>
      <c r="B43" s="15" t="s">
        <v>31</v>
      </c>
      <c r="C43" s="16">
        <v>22000000</v>
      </c>
      <c r="D43" s="35">
        <v>10186617</v>
      </c>
    </row>
    <row r="44" spans="1:4" ht="21">
      <c r="A44" s="14" t="s">
        <v>149</v>
      </c>
      <c r="B44" s="15" t="s">
        <v>58</v>
      </c>
      <c r="C44" s="16">
        <v>10000</v>
      </c>
      <c r="D44" s="35">
        <v>16280</v>
      </c>
    </row>
    <row r="45" spans="1:6" ht="21">
      <c r="A45" s="38" t="s">
        <v>34</v>
      </c>
      <c r="B45" s="15"/>
      <c r="C45" s="19">
        <f>SUM(C35:C44)</f>
        <v>45690000</v>
      </c>
      <c r="D45" s="19">
        <f>SUM(D35:D44)</f>
        <v>34323214.870000005</v>
      </c>
      <c r="E45" s="17">
        <f>SUM(C11+C22+C25+C29+C32+C45)</f>
        <v>52000000</v>
      </c>
      <c r="F45" s="17">
        <f>SUM(D11+D22+D25+D29+D32+D45)</f>
        <v>41381811.68000001</v>
      </c>
    </row>
    <row r="46" spans="1:4" ht="21">
      <c r="A46" s="36" t="s">
        <v>52</v>
      </c>
      <c r="B46" s="15"/>
      <c r="C46" s="16"/>
      <c r="D46" s="41"/>
    </row>
    <row r="47" spans="1:4" ht="21">
      <c r="A47" s="36" t="s">
        <v>150</v>
      </c>
      <c r="B47" s="15"/>
      <c r="C47" s="16"/>
      <c r="D47" s="35"/>
    </row>
    <row r="48" spans="1:4" ht="21">
      <c r="A48" s="14" t="s">
        <v>67</v>
      </c>
      <c r="B48" s="15" t="s">
        <v>72</v>
      </c>
      <c r="C48" s="16">
        <v>13000000</v>
      </c>
      <c r="D48" s="35">
        <f>1988245+4515800+12000+30000+7577314+179758</f>
        <v>14303117</v>
      </c>
    </row>
    <row r="49" spans="1:6" ht="21">
      <c r="A49" s="38" t="s">
        <v>34</v>
      </c>
      <c r="B49" s="15"/>
      <c r="C49" s="19">
        <f>SUM(C48:C48)</f>
        <v>13000000</v>
      </c>
      <c r="D49" s="37">
        <f>SUM(D48:D48)</f>
        <v>14303117</v>
      </c>
      <c r="E49" s="17">
        <f>SUM(C11+C22+C25+C29+C32+C45+C49)</f>
        <v>65000000</v>
      </c>
      <c r="F49" s="17">
        <f>SUM(D11+D22+D25+D29+D32+D45+D49)</f>
        <v>55684928.68000001</v>
      </c>
    </row>
    <row r="50" spans="1:4" ht="21">
      <c r="A50" s="36" t="s">
        <v>151</v>
      </c>
      <c r="B50" s="15"/>
      <c r="C50" s="16"/>
      <c r="D50" s="35"/>
    </row>
    <row r="51" spans="1:4" ht="21">
      <c r="A51" s="34" t="s">
        <v>152</v>
      </c>
      <c r="B51" s="15"/>
      <c r="C51" s="16"/>
      <c r="D51" s="35"/>
    </row>
    <row r="52" spans="1:4" ht="21">
      <c r="A52" s="14" t="s">
        <v>113</v>
      </c>
      <c r="B52" s="15" t="s">
        <v>72</v>
      </c>
      <c r="C52" s="16"/>
      <c r="D52" s="35">
        <v>1084742</v>
      </c>
    </row>
    <row r="53" spans="1:4" ht="21">
      <c r="A53" s="14" t="s">
        <v>114</v>
      </c>
      <c r="B53" s="15" t="s">
        <v>72</v>
      </c>
      <c r="C53" s="16"/>
      <c r="D53" s="35">
        <v>14173800</v>
      </c>
    </row>
    <row r="54" spans="1:4" ht="21">
      <c r="A54" s="14" t="s">
        <v>115</v>
      </c>
      <c r="B54" s="15" t="s">
        <v>72</v>
      </c>
      <c r="C54" s="16"/>
      <c r="D54" s="35">
        <v>1759200</v>
      </c>
    </row>
    <row r="55" spans="1:4" ht="21">
      <c r="A55" s="14" t="s">
        <v>129</v>
      </c>
      <c r="B55" s="15" t="s">
        <v>72</v>
      </c>
      <c r="C55" s="16"/>
      <c r="D55" s="35">
        <v>192100</v>
      </c>
    </row>
    <row r="56" spans="1:4" ht="21">
      <c r="A56" s="14" t="s">
        <v>130</v>
      </c>
      <c r="B56" s="15" t="s">
        <v>72</v>
      </c>
      <c r="C56" s="16"/>
      <c r="D56" s="35">
        <v>35000</v>
      </c>
    </row>
    <row r="57" spans="1:4" ht="21">
      <c r="A57" s="14" t="s">
        <v>131</v>
      </c>
      <c r="B57" s="15" t="s">
        <v>72</v>
      </c>
      <c r="C57" s="16"/>
      <c r="D57" s="35">
        <v>25000</v>
      </c>
    </row>
    <row r="58" spans="1:4" ht="21">
      <c r="A58" s="14" t="s">
        <v>132</v>
      </c>
      <c r="B58" s="15" t="s">
        <v>72</v>
      </c>
      <c r="C58" s="16"/>
      <c r="D58" s="35">
        <v>88150</v>
      </c>
    </row>
    <row r="59" spans="1:4" ht="21">
      <c r="A59" s="14" t="s">
        <v>133</v>
      </c>
      <c r="B59" s="15" t="s">
        <v>72</v>
      </c>
      <c r="C59" s="16"/>
      <c r="D59" s="35">
        <v>519915</v>
      </c>
    </row>
    <row r="60" spans="1:4" ht="21">
      <c r="A60" s="14" t="s">
        <v>134</v>
      </c>
      <c r="B60" s="15" t="s">
        <v>118</v>
      </c>
      <c r="C60" s="16"/>
      <c r="D60" s="35">
        <v>40000</v>
      </c>
    </row>
    <row r="61" spans="1:4" ht="21">
      <c r="A61" s="14" t="s">
        <v>135</v>
      </c>
      <c r="B61" s="15" t="s">
        <v>118</v>
      </c>
      <c r="C61" s="16"/>
      <c r="D61" s="35">
        <v>143460</v>
      </c>
    </row>
    <row r="62" spans="1:4" ht="21">
      <c r="A62" s="14" t="s">
        <v>136</v>
      </c>
      <c r="B62" s="15" t="s">
        <v>118</v>
      </c>
      <c r="C62" s="16"/>
      <c r="D62" s="35">
        <v>681048</v>
      </c>
    </row>
    <row r="63" spans="1:5" ht="21">
      <c r="A63" s="12" t="s">
        <v>34</v>
      </c>
      <c r="B63" s="23"/>
      <c r="C63" s="19">
        <f>SUM(C52:C62)</f>
        <v>0</v>
      </c>
      <c r="D63" s="37">
        <f>SUM(D52:D62)</f>
        <v>18742415</v>
      </c>
      <c r="E63" s="17">
        <f>+D11+D22+D25+D29+D32+D45+D49+D63</f>
        <v>74427343.68</v>
      </c>
    </row>
    <row r="65" spans="1:3" ht="21">
      <c r="A65" s="4" t="s">
        <v>167</v>
      </c>
      <c r="C65" s="8">
        <v>52000000</v>
      </c>
    </row>
    <row r="66" spans="1:3" ht="21">
      <c r="A66" s="4" t="s">
        <v>168</v>
      </c>
      <c r="C66" s="8">
        <v>13000000</v>
      </c>
    </row>
    <row r="67" spans="1:3" ht="21.75" thickBot="1">
      <c r="A67" s="4" t="s">
        <v>165</v>
      </c>
      <c r="C67" s="71">
        <f>SUM(C65:C66)</f>
        <v>65000000</v>
      </c>
    </row>
    <row r="69" spans="1:3" ht="21">
      <c r="A69" s="4" t="s">
        <v>166</v>
      </c>
      <c r="C69" s="8">
        <v>41381811.68</v>
      </c>
    </row>
    <row r="70" spans="1:3" ht="21">
      <c r="A70" s="4" t="s">
        <v>168</v>
      </c>
      <c r="C70" s="8">
        <v>14303117</v>
      </c>
    </row>
    <row r="71" spans="1:3" ht="21.75" thickBot="1">
      <c r="A71" s="4" t="s">
        <v>38</v>
      </c>
      <c r="C71" s="71">
        <f>SUM(C69:C70)</f>
        <v>55684928.68</v>
      </c>
    </row>
  </sheetData>
  <sheetProtection/>
  <mergeCells count="3">
    <mergeCell ref="A2:D2"/>
    <mergeCell ref="A3:D3"/>
    <mergeCell ref="A4:D4"/>
  </mergeCells>
  <printOptions/>
  <pageMargins left="0.24" right="0.15748031496062992" top="0.57" bottom="0.55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D16" sqref="D16"/>
    </sheetView>
  </sheetViews>
  <sheetFormatPr defaultColWidth="9.140625" defaultRowHeight="21.75"/>
  <cols>
    <col min="1" max="1" width="51.140625" style="4" bestFit="1" customWidth="1"/>
    <col min="2" max="3" width="17.8515625" style="4" customWidth="1"/>
    <col min="4" max="4" width="16.140625" style="4" customWidth="1"/>
    <col min="5" max="16384" width="9.140625" style="4" customWidth="1"/>
  </cols>
  <sheetData>
    <row r="1" spans="1:4" ht="21">
      <c r="A1" s="72" t="s">
        <v>32</v>
      </c>
      <c r="B1" s="72"/>
      <c r="C1" s="72"/>
      <c r="D1" s="72"/>
    </row>
    <row r="2" spans="1:4" ht="21">
      <c r="A2" s="72" t="s">
        <v>153</v>
      </c>
      <c r="B2" s="72"/>
      <c r="C2" s="72"/>
      <c r="D2" s="72"/>
    </row>
    <row r="3" spans="1:4" ht="21">
      <c r="A3" s="72" t="s">
        <v>154</v>
      </c>
      <c r="B3" s="72"/>
      <c r="C3" s="72"/>
      <c r="D3" s="72"/>
    </row>
    <row r="4" spans="1:4" ht="21">
      <c r="A4" s="11" t="s">
        <v>156</v>
      </c>
      <c r="B4" s="6"/>
      <c r="C4" s="6"/>
      <c r="D4" s="3"/>
    </row>
    <row r="5" spans="1:4" ht="21">
      <c r="A5" s="5" t="s">
        <v>101</v>
      </c>
      <c r="B5" s="6"/>
      <c r="C5" s="3" t="s">
        <v>99</v>
      </c>
      <c r="D5" s="3"/>
    </row>
    <row r="6" spans="1:4" ht="21">
      <c r="A6" s="11" t="s">
        <v>65</v>
      </c>
      <c r="B6" s="6"/>
      <c r="C6" s="3"/>
      <c r="D6" s="3"/>
    </row>
    <row r="7" spans="1:4" ht="21">
      <c r="A7" s="2" t="s">
        <v>66</v>
      </c>
      <c r="B7" s="8">
        <v>39737</v>
      </c>
      <c r="C7" s="1">
        <f>SUM(B7)</f>
        <v>39737</v>
      </c>
      <c r="D7" s="3"/>
    </row>
    <row r="8" spans="1:4" ht="21">
      <c r="A8" s="64" t="s">
        <v>60</v>
      </c>
      <c r="B8" s="8"/>
      <c r="C8" s="1"/>
      <c r="D8" s="3"/>
    </row>
    <row r="9" spans="1:4" ht="21">
      <c r="A9" s="62" t="s">
        <v>105</v>
      </c>
      <c r="B9" s="8"/>
      <c r="C9" s="8"/>
      <c r="D9" s="3"/>
    </row>
    <row r="10" spans="1:4" ht="37.5">
      <c r="A10" s="63" t="s">
        <v>106</v>
      </c>
      <c r="B10" s="65">
        <v>5450</v>
      </c>
      <c r="C10" s="8"/>
      <c r="D10" s="3"/>
    </row>
    <row r="11" spans="1:4" ht="21">
      <c r="A11" s="62" t="s">
        <v>107</v>
      </c>
      <c r="B11" s="66"/>
      <c r="C11" s="8"/>
      <c r="D11" s="3"/>
    </row>
    <row r="12" spans="1:4" ht="21">
      <c r="A12" s="63" t="s">
        <v>108</v>
      </c>
      <c r="B12" s="8">
        <v>5655</v>
      </c>
      <c r="C12" s="8">
        <f>SUM(B10:B12)</f>
        <v>11105</v>
      </c>
      <c r="D12" s="3"/>
    </row>
    <row r="13" spans="1:4" ht="21.75" thickBot="1">
      <c r="A13" s="7"/>
      <c r="B13" s="9" t="s">
        <v>34</v>
      </c>
      <c r="C13" s="10">
        <f>SUM(C7:C12)</f>
        <v>50842</v>
      </c>
      <c r="D13" s="3"/>
    </row>
    <row r="14" spans="1:4" ht="21.75" thickTop="1">
      <c r="A14" s="7"/>
      <c r="B14" s="9"/>
      <c r="C14" s="21"/>
      <c r="D14" s="3"/>
    </row>
    <row r="15" spans="1:4" ht="21">
      <c r="A15" s="11" t="s">
        <v>157</v>
      </c>
      <c r="C15" s="6"/>
      <c r="D15" s="44"/>
    </row>
    <row r="16" spans="1:4" ht="21">
      <c r="A16" s="5" t="s">
        <v>101</v>
      </c>
      <c r="C16" s="3" t="s">
        <v>99</v>
      </c>
      <c r="D16" s="2"/>
    </row>
    <row r="17" spans="3:4" ht="21">
      <c r="C17" s="8">
        <v>0</v>
      </c>
      <c r="D17" s="2"/>
    </row>
    <row r="18" spans="3:4" ht="21">
      <c r="C18" s="8">
        <v>0</v>
      </c>
      <c r="D18" s="2"/>
    </row>
    <row r="19" spans="1:4" ht="21.75" thickBot="1">
      <c r="A19" s="5"/>
      <c r="B19" s="9" t="s">
        <v>34</v>
      </c>
      <c r="C19" s="10">
        <f>SUM(C17:C18)</f>
        <v>0</v>
      </c>
      <c r="D19" s="2"/>
    </row>
    <row r="20" spans="1:4" ht="21.75" thickTop="1">
      <c r="A20" s="5"/>
      <c r="B20" s="9"/>
      <c r="C20" s="21"/>
      <c r="D20" s="2"/>
    </row>
    <row r="21" spans="1:4" ht="21">
      <c r="A21" s="5" t="s">
        <v>155</v>
      </c>
      <c r="B21" s="9"/>
      <c r="C21" s="3" t="s">
        <v>99</v>
      </c>
      <c r="D21" s="2"/>
    </row>
    <row r="22" spans="1:4" ht="21">
      <c r="A22" s="2" t="s">
        <v>11</v>
      </c>
      <c r="B22" s="9"/>
      <c r="C22" s="47">
        <v>54470.38</v>
      </c>
      <c r="D22" s="2"/>
    </row>
    <row r="23" spans="1:4" ht="21">
      <c r="A23" s="2" t="s">
        <v>96</v>
      </c>
      <c r="B23" s="9"/>
      <c r="C23" s="47">
        <v>1267596.5</v>
      </c>
      <c r="D23" s="2"/>
    </row>
    <row r="24" spans="1:4" ht="21">
      <c r="A24" s="2" t="s">
        <v>95</v>
      </c>
      <c r="B24" s="9"/>
      <c r="C24" s="47">
        <v>115000</v>
      </c>
      <c r="D24" s="2"/>
    </row>
    <row r="25" spans="1:4" ht="21">
      <c r="A25" s="2" t="s">
        <v>102</v>
      </c>
      <c r="B25" s="9"/>
      <c r="C25" s="47">
        <v>35956</v>
      </c>
      <c r="D25" s="2"/>
    </row>
    <row r="26" spans="1:4" ht="21">
      <c r="A26" s="2" t="s">
        <v>3</v>
      </c>
      <c r="B26" s="9"/>
      <c r="C26" s="47">
        <v>10162.15</v>
      </c>
      <c r="D26" s="2"/>
    </row>
    <row r="27" spans="1:4" ht="21">
      <c r="A27" s="2" t="s">
        <v>4</v>
      </c>
      <c r="B27" s="9"/>
      <c r="C27" s="47">
        <v>31756.14</v>
      </c>
      <c r="D27" s="2"/>
    </row>
    <row r="28" spans="1:4" ht="21">
      <c r="A28" s="2" t="s">
        <v>116</v>
      </c>
      <c r="B28" s="9"/>
      <c r="C28" s="1">
        <v>0</v>
      </c>
      <c r="D28" s="2"/>
    </row>
    <row r="29" spans="1:4" ht="21">
      <c r="A29" s="2" t="s">
        <v>127</v>
      </c>
      <c r="B29" s="9"/>
      <c r="C29" s="1">
        <v>0</v>
      </c>
      <c r="D29" s="2"/>
    </row>
    <row r="30" spans="1:4" ht="21">
      <c r="A30" s="2" t="s">
        <v>122</v>
      </c>
      <c r="B30" s="9"/>
      <c r="C30" s="1">
        <v>2188327.62</v>
      </c>
      <c r="D30" s="2"/>
    </row>
    <row r="31" spans="1:4" ht="21.75" thickBot="1">
      <c r="A31" s="2"/>
      <c r="B31" s="9" t="s">
        <v>34</v>
      </c>
      <c r="C31" s="10">
        <f>SUM(C22:C30)</f>
        <v>3703268.79</v>
      </c>
      <c r="D31" s="2"/>
    </row>
    <row r="32" spans="1:4" ht="21.75" thickTop="1">
      <c r="A32" s="2"/>
      <c r="B32" s="9"/>
      <c r="C32" s="21"/>
      <c r="D32" s="2"/>
    </row>
  </sheetData>
  <sheetProtection/>
  <mergeCells count="3">
    <mergeCell ref="A1:D1"/>
    <mergeCell ref="A2:D2"/>
    <mergeCell ref="A3:D3"/>
  </mergeCells>
  <printOptions/>
  <pageMargins left="1.0236220472440944" right="0.5118110236220472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2015-09-09T03:38:06Z</cp:lastPrinted>
  <dcterms:created xsi:type="dcterms:W3CDTF">2004-08-31T04:38:21Z</dcterms:created>
  <dcterms:modified xsi:type="dcterms:W3CDTF">2017-06-15T02:35:14Z</dcterms:modified>
  <cp:category/>
  <cp:version/>
  <cp:contentType/>
  <cp:contentStatus/>
</cp:coreProperties>
</file>